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ácia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<sst xmlns="http://schemas.openxmlformats.org/spreadsheetml/2006/main" count="252" uniqueCount="161">
  <si>
    <t>KRYCÍ LIST ROZPOČTU</t>
  </si>
  <si>
    <t>Názov stavby</t>
  </si>
  <si>
    <t>DOM KULTÚRY - REKONŠTRUKCIA, STARÁ ĽUBOVŇA</t>
  </si>
  <si>
    <t>JKSO</t>
  </si>
  <si>
    <t xml:space="preserve"> </t>
  </si>
  <si>
    <t>Kód stavby</t>
  </si>
  <si>
    <t>A175-20161</t>
  </si>
  <si>
    <t>Názov objektu</t>
  </si>
  <si>
    <t>OBNOVA VONKAJŠÍCH SCHODÍSK</t>
  </si>
  <si>
    <t>EČO</t>
  </si>
  <si>
    <t>Kód objektu</t>
  </si>
  <si>
    <t>A17511</t>
  </si>
  <si>
    <t>Názov časti</t>
  </si>
  <si>
    <t>HLAVNÉ SCHODISKO (VÝCHODNÉ)</t>
  </si>
  <si>
    <t>Miesto</t>
  </si>
  <si>
    <t>Stará Ľubovňa súp.č. 530</t>
  </si>
  <si>
    <t>Kód časti</t>
  </si>
  <si>
    <t>A1751101</t>
  </si>
  <si>
    <t>Názov podčasti</t>
  </si>
  <si>
    <t>Kamenná dlažba</t>
  </si>
  <si>
    <t>Kód podčasti</t>
  </si>
  <si>
    <t>02</t>
  </si>
  <si>
    <t>IČO</t>
  </si>
  <si>
    <t>DIČ</t>
  </si>
  <si>
    <t>Objednávateľ</t>
  </si>
  <si>
    <t>Mesto Stará Ľubovňa</t>
  </si>
  <si>
    <t>Projektant</t>
  </si>
  <si>
    <t>Zhotoviteľ</t>
  </si>
  <si>
    <t>Rozpočet číslo</t>
  </si>
  <si>
    <t>Spracoval</t>
  </si>
  <si>
    <t>Dňa</t>
  </si>
  <si>
    <t xml:space="preserve">               Merné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</si>
  <si>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</si>
  <si>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</si>
  <si>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</si>
  <si>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</si>
  <si>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</si>
  <si>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</si>
  <si>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</si>
  <si>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EUR</t>
  </si>
  <si>
    <t>A</t>
  </si>
  <si>
    <t>Základné rozp. náklady</t>
  </si>
  <si>
    <t>B</t>
  </si>
  <si>
    <t>Doplnkové náklady</t>
  </si>
  <si>
    <t>C</t>
  </si>
  <si>
    <t>Vedľajšie rozpočtové náklady</t>
  </si>
  <si>
    <t>HSV</t>
  </si>
  <si>
    <t>Dodávky</t>
  </si>
  <si>
    <t>Práca nadčas</t>
  </si>
  <si>
    <t>Zariadenie staveniska</t>
  </si>
  <si>
    <t>%</t>
  </si>
  <si>
    <t>Montáž</t>
  </si>
  <si>
    <t>Bez pevnej podl.</t>
  </si>
  <si>
    <t>Mimostav. doprava</t>
  </si>
  <si>
    <t>PSV</t>
  </si>
  <si>
    <t>Kultúrna pamiatka</t>
  </si>
  <si>
    <t>Územné vplyvy</t>
  </si>
  <si>
    <t>Prevádzkové vplyvy</t>
  </si>
  <si>
    <t>"M"</t>
  </si>
  <si>
    <t>Ostatné</t>
  </si>
  <si>
    <t>VRN z rozpočtu</t>
  </si>
  <si>
    <t>ZRN (r. 1-6)</t>
  </si>
  <si>
    <t>DN (r. 8-11)</t>
  </si>
  <si>
    <t>VRN (r. 13-18)</t>
  </si>
  <si>
    <t>HZS</t>
  </si>
  <si>
    <t>Kompl. činnosť</t>
  </si>
  <si>
    <t>Ostatné náklady</t>
  </si>
  <si>
    <t>D</t>
  </si>
  <si>
    <t>Celkové náklady</t>
  </si>
  <si>
    <t>Súčet 7, 12, 19-22</t>
  </si>
  <si>
    <t>Dátum a podpis</t>
  </si>
  <si>
    <t>Pečiatka</t>
  </si>
  <si>
    <t>DPH</t>
  </si>
  <si>
    <t>Cena s DPH (r. 23-25)</t>
  </si>
  <si>
    <t>Dátum a popis</t>
  </si>
  <si>
    <t>E</t>
  </si>
  <si>
    <t>Prípočty a odpočty</t>
  </si>
  <si>
    <t>Dodávky objednávateľa</t>
  </si>
  <si>
    <t>Kĺzavá doložka</t>
  </si>
  <si>
    <t>Zvýhodnenie + -</t>
  </si>
  <si>
    <t>REKAPITULÁCIA ROZPOČTU</t>
  </si>
  <si>
    <t>Stavba:</t>
  </si>
  <si>
    <t>Objekt:</t>
  </si>
  <si>
    <t>Časť:</t>
  </si>
  <si>
    <t xml:space="preserve">JKSO: </t>
  </si>
  <si>
    <t>Objednávateľ:</t>
  </si>
  <si>
    <t>Zhotoviteľ:</t>
  </si>
  <si>
    <t>Dátum:</t>
  </si>
  <si>
    <t>Kód</t>
  </si>
  <si>
    <t>Popis</t>
  </si>
  <si>
    <t>Cena celkom</t>
  </si>
  <si>
    <t>Hmotnosť celkom</t>
  </si>
  <si>
    <t>Suť celkom</t>
  </si>
  <si>
    <t>Celkom</t>
  </si>
  <si>
    <t>ROZPOČET</t>
  </si>
  <si>
    <t>JKSO:</t>
  </si>
  <si>
    <t>P.Č.</t>
  </si>
  <si>
    <t>TV</t>
  </si>
  <si>
    <t>KCN</t>
  </si>
  <si>
    <t>Kód položky</t>
  </si>
  <si>
    <t>MJ</t>
  </si>
  <si>
    <t>Množstvo celkom</t>
  </si>
  <si>
    <t>Cena jednotková</t>
  </si>
  <si>
    <t>Hmotnosť</t>
  </si>
  <si>
    <t>Hmotnosť sute</t>
  </si>
  <si>
    <t>Hmotnosť sute celkom</t>
  </si>
  <si>
    <t>Sadzba DPH</t>
  </si>
  <si>
    <t>Typ položky</t>
  </si>
  <si>
    <t>Úroveň</t>
  </si>
  <si>
    <t>Dodávateľ</t>
  </si>
  <si>
    <t>Práce a dodávky PSV</t>
  </si>
  <si>
    <t>0</t>
  </si>
  <si>
    <t>772</t>
  </si>
  <si>
    <t>Podlahy z prírod.a konglomer.kameňa</t>
  </si>
  <si>
    <t>1</t>
  </si>
  <si>
    <t>K</t>
  </si>
  <si>
    <t>782</t>
  </si>
  <si>
    <t>772211302</t>
  </si>
  <si>
    <t>Montáž obkladu schodiskových stupňov, nástupnica, doskami z mäkkých a tvrdých kameňov hr. 30 mm</t>
  </si>
  <si>
    <t>m</t>
  </si>
  <si>
    <t>2</t>
  </si>
  <si>
    <t>M</t>
  </si>
  <si>
    <t>MAT</t>
  </si>
  <si>
    <t>583PC-01</t>
  </si>
  <si>
    <t>Nástupnica - travertínová doska, povrchová úprava tmelením a kefovaním, hrana splávok, rozmer 320x1200x30 mm</t>
  </si>
  <si>
    <t>3</t>
  </si>
  <si>
    <t>772211413</t>
  </si>
  <si>
    <t>Montáž obkladu schodiskových stupňov, podstupnica, doskami v.do 200 mm, hr. do 30 mm</t>
  </si>
  <si>
    <t>4</t>
  </si>
  <si>
    <t>583PC-02</t>
  </si>
  <si>
    <t>Podstupnica - travertínová doska, povrchová úprava tmelením a kefovaním, rozmer 120x1200x30 mm</t>
  </si>
  <si>
    <t>5</t>
  </si>
  <si>
    <t>772401123</t>
  </si>
  <si>
    <t>Montáž obkladu soklov doskami z kameňa zvislých alebo šikmých stien s lícom rovným</t>
  </si>
  <si>
    <t>10,00+0,90+0,90</t>
  </si>
  <si>
    <t>-1</t>
  </si>
  <si>
    <t>6</t>
  </si>
  <si>
    <t>583PC-03</t>
  </si>
  <si>
    <t>Sokel - travertínová doska, povrchová úprava tmelením a kefovaním, rozmer 120x1200x30 mm</t>
  </si>
  <si>
    <t>7</t>
  </si>
  <si>
    <t>772501140</t>
  </si>
  <si>
    <t>Kladenie dlažby z kameňa z pravouhlých dosiek alebo dlaždíc hr. do 30 mm vrátane</t>
  </si>
  <si>
    <t>m2</t>
  </si>
  <si>
    <t>8</t>
  </si>
  <si>
    <t>583PC-04</t>
  </si>
  <si>
    <t>Dlažba - travertínová doska, povrchová úprava tmelením a kefovaním, rozmer 320x1200x30 mm</t>
  </si>
  <si>
    <t>9</t>
  </si>
  <si>
    <t>998772101</t>
  </si>
  <si>
    <t>Presun hmôt pre kamennú dlažbu v objektoch výšky do 6 m</t>
  </si>
  <si>
    <t>t</t>
  </si>
  <si>
    <t>Dokončovacie práce a obklady z kam.</t>
  </si>
  <si>
    <t>10</t>
  </si>
  <si>
    <t>782131140</t>
  </si>
  <si>
    <t>Montáž obkladov stien pravouhl. doskami z mäkkých kameňov s lícom rovným, hr. do 50 mm</t>
  </si>
  <si>
    <t>11</t>
  </si>
  <si>
    <t>583PC-05</t>
  </si>
  <si>
    <t>Obklad - travertínová doska, povrchová úprava tmelením a brúsením, rozmer 450x600x30 mm</t>
  </si>
  <si>
    <t>12</t>
  </si>
  <si>
    <t>998782101</t>
  </si>
  <si>
    <t>Presun hmôt pre kamenné obklady v objektoch výšky do 6 m</t>
  </si>
  <si>
    <t>26.02.2018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</si>
</sst>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5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sz val="8"/>
      <color indexed="6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94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33" borderId="40" xfId="0" applyNumberFormat="1" applyFont="1" applyFill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33" borderId="24" xfId="0" applyNumberFormat="1" applyFont="1" applyFill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3" fillId="33" borderId="25" xfId="0" applyFont="1" applyFill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166" fontId="7" fillId="33" borderId="24" xfId="0" applyNumberFormat="1" applyFont="1" applyFill="1" applyBorder="1" applyAlignment="1" applyProtection="1">
      <alignment horizontal="righ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164" fontId="2" fillId="0" borderId="46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7" xfId="0" applyNumberFormat="1" applyFont="1" applyBorder="1" applyAlignment="1" applyProtection="1">
      <alignment horizontal="right" vertical="center"/>
      <protection/>
    </xf>
    <xf numFmtId="166" fontId="7" fillId="33" borderId="31" xfId="0" applyNumberFormat="1" applyFont="1" applyFill="1" applyBorder="1" applyAlignment="1" applyProtection="1">
      <alignment horizontal="right" vertical="center"/>
      <protection/>
    </xf>
    <xf numFmtId="165" fontId="10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6" fontId="3" fillId="0" borderId="25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1" fillId="0" borderId="51" xfId="0" applyNumberFormat="1" applyFont="1" applyBorder="1" applyAlignment="1" applyProtection="1">
      <alignment horizontal="right" vertical="center"/>
      <protection/>
    </xf>
    <xf numFmtId="0" fontId="6" fillId="0" borderId="52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7" fontId="11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166" fontId="12" fillId="0" borderId="53" xfId="0" applyNumberFormat="1" applyFont="1" applyBorder="1" applyAlignment="1" applyProtection="1">
      <alignment horizontal="righ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47" xfId="0" applyFont="1" applyBorder="1" applyAlignment="1" applyProtection="1">
      <alignment horizontal="left"/>
      <protection/>
    </xf>
    <xf numFmtId="166" fontId="7" fillId="33" borderId="41" xfId="0" applyNumberFormat="1" applyFont="1" applyFill="1" applyBorder="1" applyAlignment="1" applyProtection="1">
      <alignment horizontal="right" vertical="center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6" xfId="0" applyFont="1" applyFill="1" applyBorder="1" applyAlignment="1" applyProtection="1">
      <alignment horizontal="center" vertical="center" wrapText="1"/>
      <protection/>
    </xf>
    <xf numFmtId="0" fontId="3" fillId="34" borderId="57" xfId="0" applyFont="1" applyFill="1" applyBorder="1" applyAlignment="1" applyProtection="1">
      <alignment horizontal="center" vertical="center" wrapText="1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6" xfId="0" applyNumberFormat="1" applyFont="1" applyFill="1" applyBorder="1" applyAlignment="1" applyProtection="1">
      <alignment horizontal="center" vertical="center"/>
      <protection/>
    </xf>
    <xf numFmtId="164" fontId="3" fillId="34" borderId="59" xfId="0" applyNumberFormat="1" applyFont="1" applyFill="1" applyBorder="1" applyAlignment="1" applyProtection="1">
      <alignment horizontal="center" vertical="center"/>
      <protection/>
    </xf>
    <xf numFmtId="164" fontId="3" fillId="34" borderId="60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8" fontId="15" fillId="0" borderId="0" xfId="0" applyNumberFormat="1" applyFont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57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59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left"/>
      <protection/>
    </xf>
    <xf numFmtId="0" fontId="2" fillId="33" borderId="31" xfId="0" applyFont="1" applyFill="1" applyBorder="1" applyAlignment="1" applyProtection="1">
      <alignment horizontal="left"/>
      <protection/>
    </xf>
    <xf numFmtId="0" fontId="2" fillId="33" borderId="32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8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33" borderId="0" xfId="0" applyNumberFormat="1" applyFont="1" applyFill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33" borderId="0" xfId="0" applyNumberFormat="1" applyFont="1" applyFill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center" vertical="center"/>
      <protection/>
    </xf>
    <xf numFmtId="49" fontId="19" fillId="0" borderId="0" xfId="0" applyNumberFormat="1" applyFont="1" applyAlignment="1" applyProtection="1">
      <alignment horizontal="left" vertical="top"/>
      <protection/>
    </xf>
    <xf numFmtId="0" fontId="19" fillId="0" borderId="0" xfId="0" applyFont="1" applyAlignment="1" applyProtection="1">
      <alignment horizontal="left" vertical="center" wrapText="1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166" fontId="19" fillId="33" borderId="0" xfId="0" applyNumberFormat="1" applyFont="1" applyFill="1" applyAlignment="1" applyProtection="1">
      <alignment horizontal="righ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9" fontId="19" fillId="0" borderId="0" xfId="0" applyNumberFormat="1" applyFont="1" applyAlignment="1" applyProtection="1">
      <alignment horizontal="right" vertical="center"/>
      <protection/>
    </xf>
    <xf numFmtId="170" fontId="19" fillId="33" borderId="0" xfId="0" applyNumberFormat="1" applyFont="1" applyFill="1" applyAlignment="1" applyProtection="1">
      <alignment horizontal="right" vertical="center"/>
      <protection/>
    </xf>
    <xf numFmtId="165" fontId="19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14" fontId="3" fillId="33" borderId="0" xfId="0" applyNumberFormat="1" applyFont="1" applyFill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0" fontId="3" fillId="0" borderId="29" xfId="0" applyFont="1" applyBorder="1" applyAlignment="1" applyProtection="1">
      <alignment horizontal="left" vertical="center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tabSelected="1" zoomScalePageLayoutView="0" workbookViewId="0" topLeftCell="A2">
      <selection activeCell="E27" sqref="E27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8515625" style="2" customWidth="1"/>
    <col min="4" max="4" width="6.710937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10.421875" style="2" customWidth="1"/>
    <col min="10" max="10" width="13.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421875" style="2" customWidth="1"/>
    <col min="16" max="16" width="3.00390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83" t="s">
        <v>2</v>
      </c>
      <c r="F5" s="184"/>
      <c r="G5" s="184"/>
      <c r="H5" s="184"/>
      <c r="I5" s="184"/>
      <c r="J5" s="185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186" t="s">
        <v>8</v>
      </c>
      <c r="F7" s="187"/>
      <c r="G7" s="187"/>
      <c r="H7" s="187"/>
      <c r="I7" s="187"/>
      <c r="J7" s="188"/>
      <c r="K7" s="14"/>
      <c r="L7" s="14"/>
      <c r="M7" s="14"/>
      <c r="N7" s="14"/>
      <c r="O7" s="14" t="s">
        <v>9</v>
      </c>
      <c r="P7" s="24"/>
      <c r="Q7" s="22"/>
      <c r="R7" s="20"/>
      <c r="S7" s="18"/>
    </row>
    <row r="8" spans="1:19" ht="17.25" customHeight="1" hidden="1">
      <c r="A8" s="13"/>
      <c r="B8" s="14" t="s">
        <v>10</v>
      </c>
      <c r="C8" s="14"/>
      <c r="D8" s="14"/>
      <c r="E8" s="19" t="s">
        <v>11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12</v>
      </c>
      <c r="C9" s="14"/>
      <c r="D9" s="14"/>
      <c r="E9" s="189" t="s">
        <v>13</v>
      </c>
      <c r="F9" s="190"/>
      <c r="G9" s="190"/>
      <c r="H9" s="190"/>
      <c r="I9" s="190"/>
      <c r="J9" s="191"/>
      <c r="K9" s="14"/>
      <c r="L9" s="14"/>
      <c r="M9" s="14"/>
      <c r="N9" s="14"/>
      <c r="O9" s="14" t="s">
        <v>14</v>
      </c>
      <c r="P9" s="189" t="s">
        <v>15</v>
      </c>
      <c r="Q9" s="192"/>
      <c r="R9" s="193"/>
      <c r="S9" s="18"/>
    </row>
    <row r="10" spans="1:19" ht="17.25" customHeight="1" hidden="1">
      <c r="A10" s="13"/>
      <c r="B10" s="14" t="s">
        <v>16</v>
      </c>
      <c r="C10" s="14"/>
      <c r="D10" s="14"/>
      <c r="E10" s="23" t="s">
        <v>17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18</v>
      </c>
      <c r="C11" s="14"/>
      <c r="D11" s="14"/>
      <c r="E11" s="23" t="s">
        <v>19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20</v>
      </c>
      <c r="C12" s="14"/>
      <c r="D12" s="14"/>
      <c r="E12" s="23" t="s">
        <v>21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5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5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5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5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5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5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5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5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5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5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5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6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22</v>
      </c>
      <c r="P25" s="14" t="s">
        <v>23</v>
      </c>
      <c r="Q25" s="14"/>
      <c r="R25" s="14"/>
      <c r="S25" s="18"/>
    </row>
    <row r="26" spans="1:19" ht="17.25" customHeight="1">
      <c r="A26" s="13"/>
      <c r="B26" s="14" t="s">
        <v>24</v>
      </c>
      <c r="C26" s="14"/>
      <c r="D26" s="14"/>
      <c r="E26" s="15" t="s">
        <v>25</v>
      </c>
      <c r="F26" s="27"/>
      <c r="G26" s="27"/>
      <c r="H26" s="27"/>
      <c r="I26" s="27"/>
      <c r="J26" s="17"/>
      <c r="K26" s="14"/>
      <c r="L26" s="14"/>
      <c r="M26" s="14"/>
      <c r="N26" s="14"/>
      <c r="O26" s="28"/>
      <c r="P26" s="29"/>
      <c r="Q26" s="30"/>
      <c r="R26" s="31"/>
      <c r="S26" s="18"/>
    </row>
    <row r="27" spans="1:19" ht="17.25" customHeight="1">
      <c r="A27" s="13"/>
      <c r="B27" s="14" t="s">
        <v>26</v>
      </c>
      <c r="C27" s="14"/>
      <c r="D27" s="14"/>
      <c r="E27" s="24"/>
      <c r="F27" s="14"/>
      <c r="G27" s="14"/>
      <c r="H27" s="14"/>
      <c r="I27" s="14"/>
      <c r="J27" s="20"/>
      <c r="K27" s="14"/>
      <c r="L27" s="14"/>
      <c r="M27" s="14"/>
      <c r="N27" s="14"/>
      <c r="O27" s="28"/>
      <c r="P27" s="29"/>
      <c r="Q27" s="30"/>
      <c r="R27" s="31"/>
      <c r="S27" s="18"/>
    </row>
    <row r="28" spans="1:19" ht="17.25" customHeight="1">
      <c r="A28" s="13"/>
      <c r="B28" s="14" t="s">
        <v>27</v>
      </c>
      <c r="C28" s="14"/>
      <c r="D28" s="14"/>
      <c r="E28" s="24" t="s">
        <v>4</v>
      </c>
      <c r="F28" s="14"/>
      <c r="G28" s="14"/>
      <c r="H28" s="14"/>
      <c r="I28" s="14"/>
      <c r="J28" s="20"/>
      <c r="K28" s="14"/>
      <c r="L28" s="14"/>
      <c r="M28" s="14"/>
      <c r="N28" s="14"/>
      <c r="O28" s="28"/>
      <c r="P28" s="29"/>
      <c r="Q28" s="30"/>
      <c r="R28" s="31"/>
      <c r="S28" s="18"/>
    </row>
    <row r="29" spans="1:19" ht="17.25" customHeight="1">
      <c r="A29" s="13"/>
      <c r="B29" s="14"/>
      <c r="C29" s="14"/>
      <c r="D29" s="14"/>
      <c r="E29" s="32"/>
      <c r="F29" s="33"/>
      <c r="G29" s="33"/>
      <c r="H29" s="33"/>
      <c r="I29" s="33"/>
      <c r="J29" s="34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5" t="s">
        <v>28</v>
      </c>
      <c r="F30" s="14"/>
      <c r="G30" s="14" t="s">
        <v>29</v>
      </c>
      <c r="H30" s="14"/>
      <c r="I30" s="14"/>
      <c r="J30" s="14"/>
      <c r="K30" s="14"/>
      <c r="L30" s="14"/>
      <c r="M30" s="14"/>
      <c r="N30" s="14"/>
      <c r="O30" s="35" t="s">
        <v>30</v>
      </c>
      <c r="P30" s="22"/>
      <c r="Q30" s="22"/>
      <c r="R30" s="36"/>
      <c r="S30" s="18"/>
    </row>
    <row r="31" spans="1:19" ht="17.25" customHeight="1">
      <c r="A31" s="13"/>
      <c r="B31" s="14"/>
      <c r="C31" s="14"/>
      <c r="D31" s="14"/>
      <c r="E31" s="28"/>
      <c r="F31" s="14"/>
      <c r="G31" s="29"/>
      <c r="H31" s="37"/>
      <c r="I31" s="38"/>
      <c r="J31" s="14"/>
      <c r="K31" s="14"/>
      <c r="L31" s="14"/>
      <c r="M31" s="14"/>
      <c r="N31" s="14"/>
      <c r="O31" s="39" t="s">
        <v>160</v>
      </c>
      <c r="P31" s="22"/>
      <c r="Q31" s="22"/>
      <c r="R31" s="40"/>
      <c r="S31" s="18"/>
    </row>
    <row r="32" spans="1:19" ht="8.25" customHeight="1">
      <c r="A32" s="41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3"/>
    </row>
    <row r="33" spans="1:19" ht="20.25" customHeight="1">
      <c r="A33" s="44"/>
      <c r="B33" s="45"/>
      <c r="C33" s="45"/>
      <c r="D33" s="45"/>
      <c r="E33" s="46" t="s">
        <v>31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7"/>
    </row>
    <row r="34" spans="1:19" ht="20.25" customHeight="1">
      <c r="A34" s="48" t="s">
        <v>32</v>
      </c>
      <c r="B34" s="49"/>
      <c r="C34" s="49"/>
      <c r="D34" s="50"/>
      <c r="E34" s="51" t="s">
        <v>33</v>
      </c>
      <c r="F34" s="50"/>
      <c r="G34" s="51" t="s">
        <v>34</v>
      </c>
      <c r="H34" s="49"/>
      <c r="I34" s="50"/>
      <c r="J34" s="51" t="s">
        <v>35</v>
      </c>
      <c r="K34" s="49"/>
      <c r="L34" s="51" t="s">
        <v>36</v>
      </c>
      <c r="M34" s="49"/>
      <c r="N34" s="49"/>
      <c r="O34" s="50"/>
      <c r="P34" s="51" t="s">
        <v>37</v>
      </c>
      <c r="Q34" s="49"/>
      <c r="R34" s="49"/>
      <c r="S34" s="52"/>
    </row>
    <row r="35" spans="1:19" ht="20.25" customHeight="1">
      <c r="A35" s="53"/>
      <c r="B35" s="54"/>
      <c r="C35" s="54"/>
      <c r="D35" s="55">
        <v>0</v>
      </c>
      <c r="E35" s="56">
        <f>IF(D35=0,0,R47/D35)</f>
        <v>0</v>
      </c>
      <c r="F35" s="57"/>
      <c r="G35" s="58"/>
      <c r="H35" s="54"/>
      <c r="I35" s="55">
        <v>0</v>
      </c>
      <c r="J35" s="56">
        <f>IF(I35=0,0,R47/I35)</f>
        <v>0</v>
      </c>
      <c r="K35" s="59"/>
      <c r="L35" s="58"/>
      <c r="M35" s="54"/>
      <c r="N35" s="54"/>
      <c r="O35" s="55">
        <v>0</v>
      </c>
      <c r="P35" s="58"/>
      <c r="Q35" s="54"/>
      <c r="R35" s="60">
        <f>IF(O35=0,0,R47/O35)</f>
        <v>0</v>
      </c>
      <c r="S35" s="61"/>
    </row>
    <row r="36" spans="1:19" ht="20.25" customHeight="1">
      <c r="A36" s="44"/>
      <c r="B36" s="45"/>
      <c r="C36" s="45"/>
      <c r="D36" s="45"/>
      <c r="E36" s="46" t="s">
        <v>38</v>
      </c>
      <c r="F36" s="45"/>
      <c r="G36" s="45"/>
      <c r="H36" s="45"/>
      <c r="I36" s="45"/>
      <c r="J36" s="62" t="s">
        <v>39</v>
      </c>
      <c r="K36" s="45"/>
      <c r="L36" s="45"/>
      <c r="M36" s="45"/>
      <c r="N36" s="45"/>
      <c r="O36" s="45"/>
      <c r="P36" s="45"/>
      <c r="Q36" s="45"/>
      <c r="R36" s="45"/>
      <c r="S36" s="47"/>
    </row>
    <row r="37" spans="1:19" ht="20.25" customHeight="1">
      <c r="A37" s="63" t="s">
        <v>40</v>
      </c>
      <c r="B37" s="64"/>
      <c r="C37" s="65" t="s">
        <v>41</v>
      </c>
      <c r="D37" s="66"/>
      <c r="E37" s="66"/>
      <c r="F37" s="67"/>
      <c r="G37" s="63" t="s">
        <v>42</v>
      </c>
      <c r="H37" s="68"/>
      <c r="I37" s="65" t="s">
        <v>43</v>
      </c>
      <c r="J37" s="66"/>
      <c r="K37" s="66"/>
      <c r="L37" s="63" t="s">
        <v>44</v>
      </c>
      <c r="M37" s="68"/>
      <c r="N37" s="65" t="s">
        <v>45</v>
      </c>
      <c r="O37" s="66"/>
      <c r="P37" s="66"/>
      <c r="Q37" s="66"/>
      <c r="R37" s="66"/>
      <c r="S37" s="67"/>
    </row>
    <row r="38" spans="1:19" ht="20.25" customHeight="1">
      <c r="A38" s="69">
        <v>1</v>
      </c>
      <c r="B38" s="70" t="s">
        <v>46</v>
      </c>
      <c r="C38" s="17"/>
      <c r="D38" s="71" t="s">
        <v>47</v>
      </c>
      <c r="E38" s="72">
        <v>0</v>
      </c>
      <c r="F38" s="73"/>
      <c r="G38" s="69">
        <v>8</v>
      </c>
      <c r="H38" s="74" t="s">
        <v>48</v>
      </c>
      <c r="I38" s="31"/>
      <c r="J38" s="75">
        <v>0</v>
      </c>
      <c r="K38" s="76"/>
      <c r="L38" s="69">
        <v>13</v>
      </c>
      <c r="M38" s="29" t="s">
        <v>49</v>
      </c>
      <c r="N38" s="37"/>
      <c r="O38" s="37"/>
      <c r="P38" s="77">
        <f>M48</f>
        <v>20</v>
      </c>
      <c r="Q38" s="78" t="s">
        <v>50</v>
      </c>
      <c r="R38" s="79">
        <v>0</v>
      </c>
      <c r="S38" s="73"/>
    </row>
    <row r="39" spans="1:19" ht="20.25" customHeight="1">
      <c r="A39" s="69">
        <v>2</v>
      </c>
      <c r="B39" s="80"/>
      <c r="C39" s="34"/>
      <c r="D39" s="71" t="s">
        <v>51</v>
      </c>
      <c r="E39" s="72">
        <v>0</v>
      </c>
      <c r="F39" s="73"/>
      <c r="G39" s="69">
        <v>9</v>
      </c>
      <c r="H39" s="14" t="s">
        <v>52</v>
      </c>
      <c r="I39" s="71"/>
      <c r="J39" s="75">
        <v>0</v>
      </c>
      <c r="K39" s="76"/>
      <c r="L39" s="69">
        <v>14</v>
      </c>
      <c r="M39" s="29" t="s">
        <v>53</v>
      </c>
      <c r="N39" s="37"/>
      <c r="O39" s="37"/>
      <c r="P39" s="77">
        <f>M48</f>
        <v>20</v>
      </c>
      <c r="Q39" s="78" t="s">
        <v>50</v>
      </c>
      <c r="R39" s="79">
        <v>0</v>
      </c>
      <c r="S39" s="73"/>
    </row>
    <row r="40" spans="1:19" ht="20.25" customHeight="1">
      <c r="A40" s="69">
        <v>3</v>
      </c>
      <c r="B40" s="70" t="s">
        <v>54</v>
      </c>
      <c r="C40" s="17"/>
      <c r="D40" s="71" t="s">
        <v>47</v>
      </c>
      <c r="E40" s="72">
        <v>0</v>
      </c>
      <c r="F40" s="73"/>
      <c r="G40" s="69">
        <v>10</v>
      </c>
      <c r="H40" s="74" t="s">
        <v>55</v>
      </c>
      <c r="I40" s="31"/>
      <c r="J40" s="75">
        <v>0</v>
      </c>
      <c r="K40" s="76"/>
      <c r="L40" s="69">
        <v>15</v>
      </c>
      <c r="M40" s="29" t="s">
        <v>56</v>
      </c>
      <c r="N40" s="37"/>
      <c r="O40" s="37"/>
      <c r="P40" s="77">
        <f>M48</f>
        <v>20</v>
      </c>
      <c r="Q40" s="78" t="s">
        <v>50</v>
      </c>
      <c r="R40" s="79">
        <v>0</v>
      </c>
      <c r="S40" s="73"/>
    </row>
    <row r="41" spans="1:19" ht="20.25" customHeight="1">
      <c r="A41" s="69">
        <v>4</v>
      </c>
      <c r="B41" s="80"/>
      <c r="C41" s="34"/>
      <c r="D41" s="71" t="s">
        <v>51</v>
      </c>
      <c r="E41" s="72">
        <v>0</v>
      </c>
      <c r="F41" s="73"/>
      <c r="G41" s="69">
        <v>11</v>
      </c>
      <c r="H41" s="74"/>
      <c r="I41" s="31"/>
      <c r="J41" s="75">
        <v>0</v>
      </c>
      <c r="K41" s="76"/>
      <c r="L41" s="69">
        <v>16</v>
      </c>
      <c r="M41" s="29" t="s">
        <v>57</v>
      </c>
      <c r="N41" s="37"/>
      <c r="O41" s="37"/>
      <c r="P41" s="77">
        <f>M48</f>
        <v>20</v>
      </c>
      <c r="Q41" s="78" t="s">
        <v>50</v>
      </c>
      <c r="R41" s="79">
        <v>0</v>
      </c>
      <c r="S41" s="73"/>
    </row>
    <row r="42" spans="1:19" ht="20.25" customHeight="1">
      <c r="A42" s="69">
        <v>5</v>
      </c>
      <c r="B42" s="70" t="s">
        <v>58</v>
      </c>
      <c r="C42" s="17"/>
      <c r="D42" s="71" t="s">
        <v>47</v>
      </c>
      <c r="E42" s="72">
        <v>0</v>
      </c>
      <c r="F42" s="73"/>
      <c r="G42" s="81"/>
      <c r="H42" s="37"/>
      <c r="I42" s="31"/>
      <c r="J42" s="82"/>
      <c r="K42" s="76"/>
      <c r="L42" s="69">
        <v>17</v>
      </c>
      <c r="M42" s="29" t="s">
        <v>59</v>
      </c>
      <c r="N42" s="37"/>
      <c r="O42" s="37"/>
      <c r="P42" s="77">
        <f>M48</f>
        <v>20</v>
      </c>
      <c r="Q42" s="78" t="s">
        <v>50</v>
      </c>
      <c r="R42" s="79">
        <v>0</v>
      </c>
      <c r="S42" s="73"/>
    </row>
    <row r="43" spans="1:19" ht="20.25" customHeight="1">
      <c r="A43" s="69">
        <v>6</v>
      </c>
      <c r="B43" s="80"/>
      <c r="C43" s="34"/>
      <c r="D43" s="71" t="s">
        <v>51</v>
      </c>
      <c r="E43" s="72">
        <v>0</v>
      </c>
      <c r="F43" s="73"/>
      <c r="G43" s="81"/>
      <c r="H43" s="37"/>
      <c r="I43" s="31"/>
      <c r="J43" s="82"/>
      <c r="K43" s="76"/>
      <c r="L43" s="69">
        <v>18</v>
      </c>
      <c r="M43" s="74" t="s">
        <v>60</v>
      </c>
      <c r="N43" s="37"/>
      <c r="O43" s="37"/>
      <c r="P43" s="37"/>
      <c r="Q43" s="37"/>
      <c r="R43" s="72">
        <v>0</v>
      </c>
      <c r="S43" s="73"/>
    </row>
    <row r="44" spans="1:19" ht="20.25" customHeight="1">
      <c r="A44" s="69">
        <v>7</v>
      </c>
      <c r="B44" s="83" t="s">
        <v>61</v>
      </c>
      <c r="C44" s="37"/>
      <c r="D44" s="31"/>
      <c r="E44" s="84">
        <f>SUM(E38:E43)</f>
        <v>0</v>
      </c>
      <c r="F44" s="47"/>
      <c r="G44" s="69">
        <v>12</v>
      </c>
      <c r="H44" s="83" t="s">
        <v>62</v>
      </c>
      <c r="I44" s="31"/>
      <c r="J44" s="85">
        <f>SUM(J38:J41)</f>
        <v>0</v>
      </c>
      <c r="K44" s="86"/>
      <c r="L44" s="69">
        <v>19</v>
      </c>
      <c r="M44" s="83" t="s">
        <v>63</v>
      </c>
      <c r="N44" s="37"/>
      <c r="O44" s="37"/>
      <c r="P44" s="37"/>
      <c r="Q44" s="73"/>
      <c r="R44" s="84">
        <f>SUM(R38:R43)</f>
        <v>0</v>
      </c>
      <c r="S44" s="47"/>
    </row>
    <row r="45" spans="1:19" ht="20.25" customHeight="1">
      <c r="A45" s="87">
        <v>20</v>
      </c>
      <c r="B45" s="88" t="s">
        <v>64</v>
      </c>
      <c r="C45" s="89"/>
      <c r="D45" s="90"/>
      <c r="E45" s="91">
        <v>0</v>
      </c>
      <c r="F45" s="43"/>
      <c r="G45" s="87">
        <v>21</v>
      </c>
      <c r="H45" s="88" t="s">
        <v>65</v>
      </c>
      <c r="I45" s="90"/>
      <c r="J45" s="92">
        <v>0</v>
      </c>
      <c r="K45" s="93">
        <f>M48</f>
        <v>20</v>
      </c>
      <c r="L45" s="87">
        <v>22</v>
      </c>
      <c r="M45" s="88" t="s">
        <v>66</v>
      </c>
      <c r="N45" s="89"/>
      <c r="O45" s="42"/>
      <c r="P45" s="42"/>
      <c r="Q45" s="42"/>
      <c r="R45" s="91">
        <v>0</v>
      </c>
      <c r="S45" s="43"/>
    </row>
    <row r="46" spans="1:19" ht="20.25" customHeight="1">
      <c r="A46" s="94" t="s">
        <v>26</v>
      </c>
      <c r="B46" s="11"/>
      <c r="C46" s="11"/>
      <c r="D46" s="11"/>
      <c r="E46" s="11"/>
      <c r="F46" s="95"/>
      <c r="G46" s="96"/>
      <c r="H46" s="11"/>
      <c r="I46" s="11"/>
      <c r="J46" s="11"/>
      <c r="K46" s="11"/>
      <c r="L46" s="63" t="s">
        <v>67</v>
      </c>
      <c r="M46" s="50"/>
      <c r="N46" s="65" t="s">
        <v>68</v>
      </c>
      <c r="O46" s="49"/>
      <c r="P46" s="49"/>
      <c r="Q46" s="49"/>
      <c r="R46" s="49"/>
      <c r="S46" s="52"/>
    </row>
    <row r="47" spans="1:19" ht="20.25" customHeight="1">
      <c r="A47" s="13"/>
      <c r="B47" s="14"/>
      <c r="C47" s="14"/>
      <c r="D47" s="14"/>
      <c r="E47" s="14"/>
      <c r="F47" s="20"/>
      <c r="G47" s="97"/>
      <c r="H47" s="14"/>
      <c r="I47" s="14"/>
      <c r="J47" s="14"/>
      <c r="K47" s="14"/>
      <c r="L47" s="69">
        <v>23</v>
      </c>
      <c r="M47" s="74" t="s">
        <v>69</v>
      </c>
      <c r="N47" s="37"/>
      <c r="O47" s="37"/>
      <c r="P47" s="37"/>
      <c r="Q47" s="73"/>
      <c r="R47" s="84">
        <f>ROUND(E44+J44+R44+E45+J45+R45,2)</f>
        <v>0</v>
      </c>
      <c r="S47" s="98">
        <f>E44+J44+R44+E45+J45+R45</f>
        <v>0</v>
      </c>
    </row>
    <row r="48" spans="1:19" ht="20.25" customHeight="1">
      <c r="A48" s="99" t="s">
        <v>70</v>
      </c>
      <c r="B48" s="33"/>
      <c r="C48" s="33"/>
      <c r="D48" s="33"/>
      <c r="E48" s="33"/>
      <c r="F48" s="34"/>
      <c r="G48" s="100" t="s">
        <v>71</v>
      </c>
      <c r="H48" s="33"/>
      <c r="I48" s="33"/>
      <c r="J48" s="33"/>
      <c r="K48" s="33"/>
      <c r="L48" s="69">
        <v>24</v>
      </c>
      <c r="M48" s="101">
        <v>20</v>
      </c>
      <c r="N48" s="31" t="s">
        <v>50</v>
      </c>
      <c r="O48" s="102">
        <f>R47-O49</f>
        <v>0</v>
      </c>
      <c r="P48" s="33" t="s">
        <v>72</v>
      </c>
      <c r="Q48" s="33"/>
      <c r="R48" s="103">
        <f>ROUND(O48*M48/100,2)</f>
        <v>0</v>
      </c>
      <c r="S48" s="104">
        <f>O48*M48/100</f>
        <v>0</v>
      </c>
    </row>
    <row r="49" spans="1:19" ht="20.25" customHeight="1">
      <c r="A49" s="105" t="s">
        <v>24</v>
      </c>
      <c r="B49" s="27"/>
      <c r="C49" s="27"/>
      <c r="D49" s="27"/>
      <c r="E49" s="27"/>
      <c r="F49" s="17"/>
      <c r="G49" s="106"/>
      <c r="H49" s="27"/>
      <c r="I49" s="27"/>
      <c r="J49" s="27"/>
      <c r="K49" s="27"/>
      <c r="L49" s="69">
        <v>25</v>
      </c>
      <c r="M49" s="101">
        <v>20</v>
      </c>
      <c r="N49" s="31" t="s">
        <v>50</v>
      </c>
      <c r="O49" s="102">
        <v>0</v>
      </c>
      <c r="P49" s="37" t="s">
        <v>72</v>
      </c>
      <c r="Q49" s="37"/>
      <c r="R49" s="72">
        <f>ROUND(O49*M49/100,2)</f>
        <v>0</v>
      </c>
      <c r="S49" s="107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7"/>
      <c r="H50" s="14"/>
      <c r="I50" s="14"/>
      <c r="J50" s="14"/>
      <c r="K50" s="14"/>
      <c r="L50" s="87">
        <v>26</v>
      </c>
      <c r="M50" s="108" t="s">
        <v>73</v>
      </c>
      <c r="N50" s="89"/>
      <c r="O50" s="89"/>
      <c r="P50" s="89"/>
      <c r="Q50" s="42"/>
      <c r="R50" s="109">
        <f>R47+R48+R49</f>
        <v>0</v>
      </c>
      <c r="S50" s="110"/>
    </row>
    <row r="51" spans="1:19" ht="20.25" customHeight="1">
      <c r="A51" s="99" t="s">
        <v>74</v>
      </c>
      <c r="B51" s="33"/>
      <c r="C51" s="33"/>
      <c r="D51" s="33"/>
      <c r="E51" s="33"/>
      <c r="F51" s="34"/>
      <c r="G51" s="100" t="s">
        <v>71</v>
      </c>
      <c r="H51" s="33"/>
      <c r="I51" s="33"/>
      <c r="J51" s="33"/>
      <c r="K51" s="33"/>
      <c r="L51" s="63" t="s">
        <v>75</v>
      </c>
      <c r="M51" s="50"/>
      <c r="N51" s="65" t="s">
        <v>76</v>
      </c>
      <c r="O51" s="49"/>
      <c r="P51" s="49"/>
      <c r="Q51" s="49"/>
      <c r="R51" s="111"/>
      <c r="S51" s="52"/>
    </row>
    <row r="52" spans="1:19" ht="20.25" customHeight="1">
      <c r="A52" s="105" t="s">
        <v>27</v>
      </c>
      <c r="B52" s="27"/>
      <c r="C52" s="27"/>
      <c r="D52" s="27"/>
      <c r="E52" s="27"/>
      <c r="F52" s="17"/>
      <c r="G52" s="106"/>
      <c r="H52" s="27"/>
      <c r="I52" s="27"/>
      <c r="J52" s="27"/>
      <c r="K52" s="27"/>
      <c r="L52" s="69">
        <v>27</v>
      </c>
      <c r="M52" s="74" t="s">
        <v>77</v>
      </c>
      <c r="N52" s="37"/>
      <c r="O52" s="37"/>
      <c r="P52" s="37"/>
      <c r="Q52" s="31"/>
      <c r="R52" s="79">
        <v>0</v>
      </c>
      <c r="S52" s="73"/>
    </row>
    <row r="53" spans="1:19" ht="20.25" customHeight="1">
      <c r="A53" s="13"/>
      <c r="B53" s="14"/>
      <c r="C53" s="14"/>
      <c r="D53" s="14"/>
      <c r="E53" s="14"/>
      <c r="F53" s="20"/>
      <c r="G53" s="97"/>
      <c r="H53" s="14"/>
      <c r="I53" s="14"/>
      <c r="J53" s="14"/>
      <c r="K53" s="14"/>
      <c r="L53" s="69">
        <v>28</v>
      </c>
      <c r="M53" s="74" t="s">
        <v>78</v>
      </c>
      <c r="N53" s="37"/>
      <c r="O53" s="37"/>
      <c r="P53" s="37"/>
      <c r="Q53" s="31"/>
      <c r="R53" s="79">
        <v>0</v>
      </c>
      <c r="S53" s="73"/>
    </row>
    <row r="54" spans="1:19" ht="20.25" customHeight="1">
      <c r="A54" s="112" t="s">
        <v>70</v>
      </c>
      <c r="B54" s="42"/>
      <c r="C54" s="42"/>
      <c r="D54" s="42"/>
      <c r="E54" s="42"/>
      <c r="F54" s="113"/>
      <c r="G54" s="114" t="s">
        <v>71</v>
      </c>
      <c r="H54" s="42"/>
      <c r="I54" s="42"/>
      <c r="J54" s="42"/>
      <c r="K54" s="42"/>
      <c r="L54" s="87">
        <v>29</v>
      </c>
      <c r="M54" s="88" t="s">
        <v>79</v>
      </c>
      <c r="N54" s="89"/>
      <c r="O54" s="89"/>
      <c r="P54" s="89"/>
      <c r="Q54" s="90"/>
      <c r="R54" s="115">
        <v>0</v>
      </c>
      <c r="S54" s="116"/>
    </row>
  </sheetData>
  <sheetProtection/>
  <mergeCells count="4">
    <mergeCell ref="E5:J5"/>
    <mergeCell ref="E7:J7"/>
    <mergeCell ref="E9:J9"/>
    <mergeCell ref="P9:R9"/>
  </mergeCells>
  <printOptions/>
  <pageMargins left="0.5905511975288391" right="0.5905511975288391" top="0.9055117964744568" bottom="0.9055117964744568" header="0" footer="0"/>
  <pageSetup orientation="portrait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B9" sqref="B9"/>
    </sheetView>
  </sheetViews>
  <sheetFormatPr defaultColWidth="9.140625" defaultRowHeight="12.75" customHeight="1"/>
  <cols>
    <col min="1" max="1" width="12.7109375" style="2" customWidth="1"/>
    <col min="2" max="2" width="55.7109375" style="2" customWidth="1"/>
    <col min="3" max="3" width="13.57421875" style="2" customWidth="1"/>
    <col min="4" max="5" width="13.8515625" style="2" hidden="1" customWidth="1"/>
    <col min="6" max="16384" width="9.140625" style="2" customWidth="1"/>
  </cols>
  <sheetData>
    <row r="1" spans="1:5" ht="18" customHeight="1">
      <c r="A1" s="117" t="s">
        <v>80</v>
      </c>
      <c r="B1" s="118"/>
      <c r="C1" s="118"/>
      <c r="D1" s="118"/>
      <c r="E1" s="118"/>
    </row>
    <row r="2" spans="1:5" ht="12" customHeight="1">
      <c r="A2" s="119" t="s">
        <v>81</v>
      </c>
      <c r="B2" s="120" t="str">
        <f>'Krycí list'!E5</f>
        <v>DOM KULTÚRY - REKONŠTRUKCIA, STARÁ ĽUBOVŇA</v>
      </c>
      <c r="C2" s="121"/>
      <c r="D2" s="121"/>
      <c r="E2" s="121"/>
    </row>
    <row r="3" spans="1:5" ht="12" customHeight="1">
      <c r="A3" s="119" t="s">
        <v>82</v>
      </c>
      <c r="B3" s="120" t="str">
        <f>'Krycí list'!E7</f>
        <v>OBNOVA VONKAJŠÍCH SCHODÍSK</v>
      </c>
      <c r="C3" s="122"/>
      <c r="D3" s="120"/>
      <c r="E3" s="123"/>
    </row>
    <row r="4" spans="1:5" ht="12" customHeight="1">
      <c r="A4" s="119" t="s">
        <v>83</v>
      </c>
      <c r="B4" s="120" t="str">
        <f>'Krycí list'!E9</f>
        <v>HLAVNÉ SCHODISKO (VÝCHODNÉ)</v>
      </c>
      <c r="C4" s="122"/>
      <c r="D4" s="120"/>
      <c r="E4" s="123"/>
    </row>
    <row r="5" spans="1:5" ht="12" customHeight="1">
      <c r="A5" s="120" t="s">
        <v>84</v>
      </c>
      <c r="B5" s="120" t="str">
        <f>'Krycí list'!P5</f>
        <v> </v>
      </c>
      <c r="C5" s="122"/>
      <c r="D5" s="120"/>
      <c r="E5" s="123"/>
    </row>
    <row r="6" spans="1:5" ht="6" customHeight="1">
      <c r="A6" s="120"/>
      <c r="B6" s="120"/>
      <c r="C6" s="122"/>
      <c r="D6" s="120"/>
      <c r="E6" s="123"/>
    </row>
    <row r="7" spans="1:5" ht="12" customHeight="1">
      <c r="A7" s="120" t="s">
        <v>85</v>
      </c>
      <c r="B7" s="120" t="str">
        <f>'Krycí list'!E26</f>
        <v>Mesto Stará Ľubovňa</v>
      </c>
      <c r="C7" s="122"/>
      <c r="D7" s="120"/>
      <c r="E7" s="123"/>
    </row>
    <row r="8" spans="1:5" ht="12" customHeight="1">
      <c r="A8" s="120" t="s">
        <v>86</v>
      </c>
      <c r="B8" s="120" t="str">
        <f>'Krycí list'!E28</f>
        <v> </v>
      </c>
      <c r="C8" s="122"/>
      <c r="D8" s="120"/>
      <c r="E8" s="123"/>
    </row>
    <row r="9" spans="1:5" ht="12" customHeight="1">
      <c r="A9" s="120" t="s">
        <v>87</v>
      </c>
      <c r="B9" s="182">
        <v>43157</v>
      </c>
      <c r="C9" s="122"/>
      <c r="D9" s="120"/>
      <c r="E9" s="123"/>
    </row>
    <row r="10" spans="1:5" ht="6" customHeight="1">
      <c r="A10" s="118"/>
      <c r="B10" s="118"/>
      <c r="C10" s="118"/>
      <c r="D10" s="118"/>
      <c r="E10" s="118"/>
    </row>
    <row r="11" spans="1:5" ht="12" customHeight="1">
      <c r="A11" s="124" t="s">
        <v>88</v>
      </c>
      <c r="B11" s="125" t="s">
        <v>89</v>
      </c>
      <c r="C11" s="126" t="s">
        <v>90</v>
      </c>
      <c r="D11" s="127" t="s">
        <v>91</v>
      </c>
      <c r="E11" s="126" t="s">
        <v>92</v>
      </c>
    </row>
    <row r="12" spans="1:5" ht="12" customHeight="1">
      <c r="A12" s="128">
        <v>1</v>
      </c>
      <c r="B12" s="129">
        <v>2</v>
      </c>
      <c r="C12" s="130">
        <v>3</v>
      </c>
      <c r="D12" s="131">
        <v>4</v>
      </c>
      <c r="E12" s="130">
        <v>5</v>
      </c>
    </row>
    <row r="13" spans="1:5" ht="3.75" customHeight="1">
      <c r="A13" s="132"/>
      <c r="B13" s="132"/>
      <c r="C13" s="132"/>
      <c r="D13" s="132"/>
      <c r="E13" s="132"/>
    </row>
    <row r="14" spans="1:5" s="133" customFormat="1" ht="12.75" customHeight="1">
      <c r="A14" s="134" t="str">
        <f>Rozpocet!D14</f>
        <v>PSV</v>
      </c>
      <c r="B14" s="135" t="str">
        <f>Rozpocet!E14</f>
        <v>Práce a dodávky PSV</v>
      </c>
      <c r="C14" s="136">
        <f>Rozpocet!I14</f>
        <v>0</v>
      </c>
      <c r="D14" s="137">
        <f>Rozpocet!K14</f>
        <v>0</v>
      </c>
      <c r="E14" s="137">
        <f>Rozpocet!M14</f>
        <v>0</v>
      </c>
    </row>
    <row r="15" spans="1:5" s="133" customFormat="1" ht="12.75" customHeight="1">
      <c r="A15" s="138" t="str">
        <f>Rozpocet!D15</f>
        <v>772</v>
      </c>
      <c r="B15" s="139" t="str">
        <f>Rozpocet!E15</f>
        <v>Podlahy z prírod.a konglomer.kameňa</v>
      </c>
      <c r="C15" s="140">
        <f>Rozpocet!I15</f>
        <v>0</v>
      </c>
      <c r="D15" s="141">
        <f>Rozpocet!K15</f>
        <v>0</v>
      </c>
      <c r="E15" s="141">
        <f>Rozpocet!M15</f>
        <v>0</v>
      </c>
    </row>
    <row r="16" spans="1:5" s="133" customFormat="1" ht="12.75" customHeight="1">
      <c r="A16" s="138" t="str">
        <f>Rozpocet!D26</f>
        <v>782</v>
      </c>
      <c r="B16" s="139" t="str">
        <f>Rozpocet!E26</f>
        <v>Dokončovacie práce a obklady z kam.</v>
      </c>
      <c r="C16" s="140">
        <f>Rozpocet!I26</f>
        <v>0</v>
      </c>
      <c r="D16" s="141">
        <f>Rozpocet!K26</f>
        <v>0</v>
      </c>
      <c r="E16" s="141">
        <f>Rozpocet!M26</f>
        <v>0</v>
      </c>
    </row>
    <row r="17" spans="2:5" s="142" customFormat="1" ht="12.75" customHeight="1">
      <c r="B17" s="143" t="s">
        <v>93</v>
      </c>
      <c r="C17" s="144">
        <f>Rozpocet!I30</f>
        <v>0</v>
      </c>
      <c r="D17" s="145">
        <f>Rozpocet!K30</f>
        <v>0</v>
      </c>
      <c r="E17" s="145">
        <f>Rozpocet!M30</f>
        <v>0</v>
      </c>
    </row>
  </sheetData>
  <sheetProtection/>
  <printOptions/>
  <pageMargins left="1.1023621559143066" right="1.1023621559143066" top="0.787401556968689" bottom="0.787401556968689" header="0" footer="0"/>
  <pageSetup fitToHeight="999" orientation="portrait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E36" sqref="E36"/>
    </sheetView>
  </sheetViews>
  <sheetFormatPr defaultColWidth="9.140625" defaultRowHeight="11.25" customHeight="1"/>
  <cols>
    <col min="1" max="1" width="5.7109375" style="2" customWidth="1"/>
    <col min="2" max="2" width="4.57421875" style="2" customWidth="1"/>
    <col min="3" max="3" width="8.7109375" style="2" customWidth="1"/>
    <col min="4" max="4" width="10.421875" style="2" customWidth="1"/>
    <col min="5" max="5" width="55.7109375" style="2" customWidth="1"/>
    <col min="6" max="6" width="4.7109375" style="2" customWidth="1"/>
    <col min="7" max="7" width="9.57421875" style="2" customWidth="1"/>
    <col min="8" max="8" width="9.8515625" style="2" customWidth="1"/>
    <col min="9" max="9" width="12.7109375" style="2" customWidth="1"/>
    <col min="10" max="10" width="10.71093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6.00390625" style="2" customWidth="1"/>
    <col min="15" max="15" width="6.7109375" style="2" hidden="1" customWidth="1"/>
    <col min="16" max="16" width="7.1406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7" t="s">
        <v>94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7"/>
      <c r="P1" s="147"/>
      <c r="Q1" s="146"/>
      <c r="R1" s="146"/>
      <c r="S1" s="146"/>
      <c r="T1" s="146"/>
    </row>
    <row r="2" spans="1:20" ht="11.25" customHeight="1">
      <c r="A2" s="119" t="s">
        <v>81</v>
      </c>
      <c r="B2" s="120"/>
      <c r="C2" s="120" t="str">
        <f>'Krycí list'!E5</f>
        <v>DOM KULTÚRY - REKONŠTRUKCIA, STARÁ ĽUBOVŇA</v>
      </c>
      <c r="D2" s="120"/>
      <c r="E2" s="120"/>
      <c r="F2" s="120"/>
      <c r="G2" s="120"/>
      <c r="H2" s="120"/>
      <c r="I2" s="120"/>
      <c r="J2" s="120"/>
      <c r="K2" s="120"/>
      <c r="L2" s="146"/>
      <c r="M2" s="146"/>
      <c r="N2" s="146"/>
      <c r="O2" s="147"/>
      <c r="P2" s="147"/>
      <c r="Q2" s="146"/>
      <c r="R2" s="146"/>
      <c r="S2" s="146"/>
      <c r="T2" s="146"/>
    </row>
    <row r="3" spans="1:20" ht="11.25" customHeight="1">
      <c r="A3" s="119" t="s">
        <v>82</v>
      </c>
      <c r="B3" s="120"/>
      <c r="C3" s="120" t="str">
        <f>'Krycí list'!E7</f>
        <v>OBNOVA VONKAJŠÍCH SCHODÍSK</v>
      </c>
      <c r="D3" s="120"/>
      <c r="E3" s="120"/>
      <c r="F3" s="120"/>
      <c r="G3" s="120"/>
      <c r="H3" s="120"/>
      <c r="I3" s="120"/>
      <c r="J3" s="120"/>
      <c r="K3" s="120"/>
      <c r="L3" s="146"/>
      <c r="M3" s="146"/>
      <c r="N3" s="146"/>
      <c r="O3" s="147"/>
      <c r="P3" s="147"/>
      <c r="Q3" s="146"/>
      <c r="R3" s="146"/>
      <c r="S3" s="146"/>
      <c r="T3" s="146"/>
    </row>
    <row r="4" spans="1:20" ht="11.25" customHeight="1">
      <c r="A4" s="119" t="s">
        <v>83</v>
      </c>
      <c r="B4" s="120"/>
      <c r="C4" s="120" t="str">
        <f>'Krycí list'!E9</f>
        <v>HLAVNÉ SCHODISKO (VÝCHODNÉ)</v>
      </c>
      <c r="D4" s="120"/>
      <c r="E4" s="120"/>
      <c r="F4" s="120"/>
      <c r="G4" s="120"/>
      <c r="H4" s="120"/>
      <c r="I4" s="120"/>
      <c r="J4" s="120"/>
      <c r="K4" s="120"/>
      <c r="L4" s="146"/>
      <c r="M4" s="146"/>
      <c r="N4" s="146"/>
      <c r="O4" s="147"/>
      <c r="P4" s="147"/>
      <c r="Q4" s="146"/>
      <c r="R4" s="146"/>
      <c r="S4" s="146"/>
      <c r="T4" s="146"/>
    </row>
    <row r="5" spans="1:20" ht="11.25" customHeight="1">
      <c r="A5" s="120" t="s">
        <v>95</v>
      </c>
      <c r="B5" s="120"/>
      <c r="C5" s="120" t="str">
        <f>'Krycí list'!P5</f>
        <v> </v>
      </c>
      <c r="D5" s="120"/>
      <c r="E5" s="120"/>
      <c r="F5" s="120"/>
      <c r="G5" s="120"/>
      <c r="H5" s="120"/>
      <c r="I5" s="120"/>
      <c r="J5" s="120"/>
      <c r="K5" s="120"/>
      <c r="L5" s="146"/>
      <c r="M5" s="146"/>
      <c r="N5" s="146"/>
      <c r="O5" s="147"/>
      <c r="P5" s="147"/>
      <c r="Q5" s="146"/>
      <c r="R5" s="146"/>
      <c r="S5" s="146"/>
      <c r="T5" s="146"/>
    </row>
    <row r="6" spans="1:20" ht="5.25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46"/>
      <c r="M6" s="146"/>
      <c r="N6" s="146"/>
      <c r="O6" s="147"/>
      <c r="P6" s="147"/>
      <c r="Q6" s="146"/>
      <c r="R6" s="146"/>
      <c r="S6" s="146"/>
      <c r="T6" s="146"/>
    </row>
    <row r="7" spans="1:20" ht="11.25" customHeight="1">
      <c r="A7" s="120" t="s">
        <v>85</v>
      </c>
      <c r="B7" s="120"/>
      <c r="C7" s="120" t="str">
        <f>'Krycí list'!E26</f>
        <v>Mesto Stará Ľubovňa</v>
      </c>
      <c r="D7" s="120"/>
      <c r="E7" s="120"/>
      <c r="F7" s="120"/>
      <c r="G7" s="120"/>
      <c r="H7" s="120"/>
      <c r="I7" s="120"/>
      <c r="J7" s="120"/>
      <c r="K7" s="120"/>
      <c r="L7" s="146"/>
      <c r="M7" s="146"/>
      <c r="N7" s="146"/>
      <c r="O7" s="147"/>
      <c r="P7" s="147"/>
      <c r="Q7" s="146"/>
      <c r="R7" s="146"/>
      <c r="S7" s="146"/>
      <c r="T7" s="146"/>
    </row>
    <row r="8" spans="1:20" ht="11.25" customHeight="1">
      <c r="A8" s="120" t="s">
        <v>86</v>
      </c>
      <c r="B8" s="120"/>
      <c r="C8" s="120" t="str">
        <f>'Krycí list'!E28</f>
        <v> </v>
      </c>
      <c r="D8" s="120"/>
      <c r="E8" s="120"/>
      <c r="F8" s="120"/>
      <c r="G8" s="120"/>
      <c r="H8" s="120"/>
      <c r="I8" s="120"/>
      <c r="J8" s="120"/>
      <c r="K8" s="120"/>
      <c r="L8" s="146"/>
      <c r="M8" s="146"/>
      <c r="N8" s="146"/>
      <c r="O8" s="147"/>
      <c r="P8" s="147"/>
      <c r="Q8" s="146"/>
      <c r="R8" s="146"/>
      <c r="S8" s="146"/>
      <c r="T8" s="146"/>
    </row>
    <row r="9" spans="1:20" ht="11.25" customHeight="1">
      <c r="A9" s="120" t="s">
        <v>87</v>
      </c>
      <c r="B9" s="120"/>
      <c r="C9" s="182">
        <v>43157</v>
      </c>
      <c r="D9" s="120"/>
      <c r="E9" s="120"/>
      <c r="F9" s="120"/>
      <c r="G9" s="120"/>
      <c r="H9" s="120"/>
      <c r="I9" s="120"/>
      <c r="J9" s="120"/>
      <c r="K9" s="120"/>
      <c r="L9" s="146"/>
      <c r="M9" s="146"/>
      <c r="N9" s="146"/>
      <c r="O9" s="147"/>
      <c r="P9" s="147"/>
      <c r="Q9" s="146"/>
      <c r="R9" s="146"/>
      <c r="S9" s="146"/>
      <c r="T9" s="146"/>
    </row>
    <row r="10" spans="1:20" ht="6" customHeight="1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7"/>
      <c r="P10" s="147"/>
      <c r="Q10" s="146"/>
      <c r="R10" s="146"/>
      <c r="S10" s="146"/>
      <c r="T10" s="146"/>
    </row>
    <row r="11" spans="1:21" ht="21.75" customHeight="1">
      <c r="A11" s="124" t="s">
        <v>96</v>
      </c>
      <c r="B11" s="125" t="s">
        <v>97</v>
      </c>
      <c r="C11" s="125" t="s">
        <v>98</v>
      </c>
      <c r="D11" s="125" t="s">
        <v>99</v>
      </c>
      <c r="E11" s="125" t="s">
        <v>89</v>
      </c>
      <c r="F11" s="125" t="s">
        <v>100</v>
      </c>
      <c r="G11" s="125" t="s">
        <v>101</v>
      </c>
      <c r="H11" s="125" t="s">
        <v>102</v>
      </c>
      <c r="I11" s="125" t="s">
        <v>90</v>
      </c>
      <c r="J11" s="125" t="s">
        <v>103</v>
      </c>
      <c r="K11" s="125" t="s">
        <v>91</v>
      </c>
      <c r="L11" s="125" t="s">
        <v>104</v>
      </c>
      <c r="M11" s="125" t="s">
        <v>105</v>
      </c>
      <c r="N11" s="125" t="s">
        <v>106</v>
      </c>
      <c r="O11" s="148" t="s">
        <v>107</v>
      </c>
      <c r="P11" s="148" t="s">
        <v>108</v>
      </c>
      <c r="Q11" s="125"/>
      <c r="R11" s="125"/>
      <c r="S11" s="125"/>
      <c r="T11" s="149" t="s">
        <v>109</v>
      </c>
      <c r="U11" s="150"/>
    </row>
    <row r="12" spans="1:21" ht="11.25" customHeight="1">
      <c r="A12" s="128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/>
      <c r="K12" s="129"/>
      <c r="L12" s="129"/>
      <c r="M12" s="129"/>
      <c r="N12" s="129">
        <v>10</v>
      </c>
      <c r="O12" s="151">
        <v>11</v>
      </c>
      <c r="P12" s="151">
        <v>12</v>
      </c>
      <c r="Q12" s="129"/>
      <c r="R12" s="129"/>
      <c r="S12" s="129"/>
      <c r="T12" s="152">
        <v>11</v>
      </c>
      <c r="U12" s="150"/>
    </row>
    <row r="13" spans="1:20" ht="3.75" customHeight="1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53"/>
      <c r="O13" s="154"/>
      <c r="P13" s="155"/>
      <c r="Q13" s="153"/>
      <c r="R13" s="153"/>
      <c r="S13" s="153"/>
      <c r="T13" s="153"/>
    </row>
    <row r="14" spans="1:16" s="133" customFormat="1" ht="12.75" customHeight="1">
      <c r="A14" s="156"/>
      <c r="B14" s="157" t="s">
        <v>67</v>
      </c>
      <c r="C14" s="156"/>
      <c r="D14" s="156" t="s">
        <v>54</v>
      </c>
      <c r="E14" s="156" t="s">
        <v>110</v>
      </c>
      <c r="F14" s="156"/>
      <c r="G14" s="156"/>
      <c r="H14" s="156"/>
      <c r="I14" s="158">
        <f>I15+I26</f>
        <v>0</v>
      </c>
      <c r="J14" s="156"/>
      <c r="K14" s="159">
        <f>K15+K26</f>
        <v>0</v>
      </c>
      <c r="L14" s="156"/>
      <c r="M14" s="159">
        <f>M15+M26</f>
        <v>0</v>
      </c>
      <c r="N14" s="156"/>
      <c r="P14" s="135" t="s">
        <v>111</v>
      </c>
    </row>
    <row r="15" spans="2:16" s="133" customFormat="1" ht="12.75" customHeight="1">
      <c r="B15" s="138" t="s">
        <v>67</v>
      </c>
      <c r="D15" s="139" t="s">
        <v>112</v>
      </c>
      <c r="E15" s="139" t="s">
        <v>113</v>
      </c>
      <c r="I15" s="140">
        <f>SUM(I16:I25)</f>
        <v>0</v>
      </c>
      <c r="K15" s="141">
        <f>SUM(K16:K25)</f>
        <v>0</v>
      </c>
      <c r="M15" s="141">
        <f>SUM(M16:M25)</f>
        <v>0</v>
      </c>
      <c r="P15" s="139" t="s">
        <v>114</v>
      </c>
    </row>
    <row r="16" spans="1:16" s="14" customFormat="1" ht="24" customHeight="1">
      <c r="A16" s="160" t="s">
        <v>114</v>
      </c>
      <c r="B16" s="160" t="s">
        <v>115</v>
      </c>
      <c r="C16" s="160" t="s">
        <v>116</v>
      </c>
      <c r="D16" s="161" t="s">
        <v>117</v>
      </c>
      <c r="E16" s="162" t="s">
        <v>118</v>
      </c>
      <c r="F16" s="160" t="s">
        <v>119</v>
      </c>
      <c r="G16" s="163">
        <v>67.2</v>
      </c>
      <c r="H16" s="164">
        <v>0</v>
      </c>
      <c r="I16" s="165">
        <f>ROUND(G16*H16,2)</f>
        <v>0</v>
      </c>
      <c r="J16" s="166">
        <v>0</v>
      </c>
      <c r="K16" s="163">
        <f>G16*J16</f>
        <v>0</v>
      </c>
      <c r="L16" s="166">
        <v>0</v>
      </c>
      <c r="M16" s="163">
        <f>G16*L16</f>
        <v>0</v>
      </c>
      <c r="N16" s="167">
        <v>20</v>
      </c>
      <c r="O16" s="168">
        <v>16</v>
      </c>
      <c r="P16" s="14" t="s">
        <v>120</v>
      </c>
    </row>
    <row r="17" spans="1:16" s="14" customFormat="1" ht="24" customHeight="1">
      <c r="A17" s="169" t="s">
        <v>120</v>
      </c>
      <c r="B17" s="169" t="s">
        <v>121</v>
      </c>
      <c r="C17" s="169" t="s">
        <v>122</v>
      </c>
      <c r="D17" s="170" t="s">
        <v>123</v>
      </c>
      <c r="E17" s="171" t="s">
        <v>124</v>
      </c>
      <c r="F17" s="169" t="s">
        <v>119</v>
      </c>
      <c r="G17" s="172">
        <v>68.544</v>
      </c>
      <c r="H17" s="173">
        <v>0</v>
      </c>
      <c r="I17" s="174">
        <f>ROUND(G17*H17,2)</f>
        <v>0</v>
      </c>
      <c r="J17" s="175">
        <v>0</v>
      </c>
      <c r="K17" s="172">
        <f>G17*J17</f>
        <v>0</v>
      </c>
      <c r="L17" s="175">
        <v>0</v>
      </c>
      <c r="M17" s="172">
        <f>G17*L17</f>
        <v>0</v>
      </c>
      <c r="N17" s="176">
        <v>20</v>
      </c>
      <c r="O17" s="177">
        <v>32</v>
      </c>
      <c r="P17" s="178" t="s">
        <v>120</v>
      </c>
    </row>
    <row r="18" spans="1:16" s="14" customFormat="1" ht="24" customHeight="1">
      <c r="A18" s="160" t="s">
        <v>125</v>
      </c>
      <c r="B18" s="160" t="s">
        <v>115</v>
      </c>
      <c r="C18" s="160" t="s">
        <v>116</v>
      </c>
      <c r="D18" s="161" t="s">
        <v>126</v>
      </c>
      <c r="E18" s="162" t="s">
        <v>127</v>
      </c>
      <c r="F18" s="160" t="s">
        <v>119</v>
      </c>
      <c r="G18" s="163">
        <v>67.2</v>
      </c>
      <c r="H18" s="164">
        <v>0</v>
      </c>
      <c r="I18" s="165">
        <f>ROUND(G18*H18,2)</f>
        <v>0</v>
      </c>
      <c r="J18" s="166">
        <v>0</v>
      </c>
      <c r="K18" s="163">
        <f>G18*J18</f>
        <v>0</v>
      </c>
      <c r="L18" s="166">
        <v>0</v>
      </c>
      <c r="M18" s="163">
        <f>G18*L18</f>
        <v>0</v>
      </c>
      <c r="N18" s="167">
        <v>20</v>
      </c>
      <c r="O18" s="168">
        <v>16</v>
      </c>
      <c r="P18" s="14" t="s">
        <v>120</v>
      </c>
    </row>
    <row r="19" spans="1:16" s="14" customFormat="1" ht="24" customHeight="1">
      <c r="A19" s="169" t="s">
        <v>128</v>
      </c>
      <c r="B19" s="169" t="s">
        <v>121</v>
      </c>
      <c r="C19" s="169" t="s">
        <v>122</v>
      </c>
      <c r="D19" s="170" t="s">
        <v>129</v>
      </c>
      <c r="E19" s="171" t="s">
        <v>130</v>
      </c>
      <c r="F19" s="169" t="s">
        <v>119</v>
      </c>
      <c r="G19" s="172">
        <v>68.544</v>
      </c>
      <c r="H19" s="173">
        <v>0</v>
      </c>
      <c r="I19" s="174">
        <f>ROUND(G19*H19,2)</f>
        <v>0</v>
      </c>
      <c r="J19" s="175">
        <v>0</v>
      </c>
      <c r="K19" s="172">
        <f>G19*J19</f>
        <v>0</v>
      </c>
      <c r="L19" s="175">
        <v>0</v>
      </c>
      <c r="M19" s="172">
        <f>G19*L19</f>
        <v>0</v>
      </c>
      <c r="N19" s="176">
        <v>20</v>
      </c>
      <c r="O19" s="177">
        <v>32</v>
      </c>
      <c r="P19" s="178" t="s">
        <v>120</v>
      </c>
    </row>
    <row r="20" spans="1:16" s="14" customFormat="1" ht="24" customHeight="1">
      <c r="A20" s="160" t="s">
        <v>131</v>
      </c>
      <c r="B20" s="160" t="s">
        <v>115</v>
      </c>
      <c r="C20" s="160" t="s">
        <v>116</v>
      </c>
      <c r="D20" s="161" t="s">
        <v>132</v>
      </c>
      <c r="E20" s="162" t="s">
        <v>133</v>
      </c>
      <c r="F20" s="160" t="s">
        <v>119</v>
      </c>
      <c r="G20" s="163">
        <v>11.8</v>
      </c>
      <c r="H20" s="164">
        <v>0</v>
      </c>
      <c r="I20" s="165">
        <f>ROUND(G20*H20,2)</f>
        <v>0</v>
      </c>
      <c r="J20" s="166">
        <v>0</v>
      </c>
      <c r="K20" s="163">
        <f>G20*J20</f>
        <v>0</v>
      </c>
      <c r="L20" s="166">
        <v>0</v>
      </c>
      <c r="M20" s="163">
        <f>G20*L20</f>
        <v>0</v>
      </c>
      <c r="N20" s="167">
        <v>20</v>
      </c>
      <c r="O20" s="168">
        <v>16</v>
      </c>
      <c r="P20" s="14" t="s">
        <v>120</v>
      </c>
    </row>
    <row r="21" spans="4:19" s="14" customFormat="1" ht="15.75" customHeight="1">
      <c r="D21" s="179"/>
      <c r="E21" s="180" t="s">
        <v>134</v>
      </c>
      <c r="G21" s="181">
        <v>11.8</v>
      </c>
      <c r="P21" s="179" t="s">
        <v>120</v>
      </c>
      <c r="Q21" s="179" t="s">
        <v>120</v>
      </c>
      <c r="R21" s="179" t="s">
        <v>135</v>
      </c>
      <c r="S21" s="179" t="s">
        <v>114</v>
      </c>
    </row>
    <row r="22" spans="1:16" s="14" customFormat="1" ht="24" customHeight="1">
      <c r="A22" s="169" t="s">
        <v>136</v>
      </c>
      <c r="B22" s="169" t="s">
        <v>121</v>
      </c>
      <c r="C22" s="169" t="s">
        <v>122</v>
      </c>
      <c r="D22" s="170" t="s">
        <v>137</v>
      </c>
      <c r="E22" s="171" t="s">
        <v>138</v>
      </c>
      <c r="F22" s="169" t="s">
        <v>119</v>
      </c>
      <c r="G22" s="172">
        <v>12.036</v>
      </c>
      <c r="H22" s="173">
        <v>0</v>
      </c>
      <c r="I22" s="174">
        <f>ROUND(G22*H22,2)</f>
        <v>0</v>
      </c>
      <c r="J22" s="175">
        <v>0</v>
      </c>
      <c r="K22" s="172">
        <f>G22*J22</f>
        <v>0</v>
      </c>
      <c r="L22" s="175">
        <v>0</v>
      </c>
      <c r="M22" s="172">
        <f>G22*L22</f>
        <v>0</v>
      </c>
      <c r="N22" s="176">
        <v>20</v>
      </c>
      <c r="O22" s="177">
        <v>32</v>
      </c>
      <c r="P22" s="178" t="s">
        <v>120</v>
      </c>
    </row>
    <row r="23" spans="1:16" s="14" customFormat="1" ht="24" customHeight="1">
      <c r="A23" s="160" t="s">
        <v>139</v>
      </c>
      <c r="B23" s="160" t="s">
        <v>115</v>
      </c>
      <c r="C23" s="160" t="s">
        <v>116</v>
      </c>
      <c r="D23" s="161" t="s">
        <v>140</v>
      </c>
      <c r="E23" s="162" t="s">
        <v>141</v>
      </c>
      <c r="F23" s="160" t="s">
        <v>142</v>
      </c>
      <c r="G23" s="163">
        <v>14.16</v>
      </c>
      <c r="H23" s="164">
        <v>0</v>
      </c>
      <c r="I23" s="165">
        <f>ROUND(G23*H23,2)</f>
        <v>0</v>
      </c>
      <c r="J23" s="166">
        <v>0</v>
      </c>
      <c r="K23" s="163">
        <f>G23*J23</f>
        <v>0</v>
      </c>
      <c r="L23" s="166">
        <v>0</v>
      </c>
      <c r="M23" s="163">
        <f>G23*L23</f>
        <v>0</v>
      </c>
      <c r="N23" s="167">
        <v>20</v>
      </c>
      <c r="O23" s="168">
        <v>16</v>
      </c>
      <c r="P23" s="14" t="s">
        <v>120</v>
      </c>
    </row>
    <row r="24" spans="1:16" s="14" customFormat="1" ht="24" customHeight="1">
      <c r="A24" s="169" t="s">
        <v>143</v>
      </c>
      <c r="B24" s="169" t="s">
        <v>121</v>
      </c>
      <c r="C24" s="169" t="s">
        <v>122</v>
      </c>
      <c r="D24" s="170" t="s">
        <v>144</v>
      </c>
      <c r="E24" s="171" t="s">
        <v>145</v>
      </c>
      <c r="F24" s="169" t="s">
        <v>142</v>
      </c>
      <c r="G24" s="172">
        <v>14.726</v>
      </c>
      <c r="H24" s="173">
        <v>0</v>
      </c>
      <c r="I24" s="174">
        <f>ROUND(G24*H24,2)</f>
        <v>0</v>
      </c>
      <c r="J24" s="175">
        <v>0</v>
      </c>
      <c r="K24" s="172">
        <f>G24*J24</f>
        <v>0</v>
      </c>
      <c r="L24" s="175">
        <v>0</v>
      </c>
      <c r="M24" s="172">
        <f>G24*L24</f>
        <v>0</v>
      </c>
      <c r="N24" s="176">
        <v>20</v>
      </c>
      <c r="O24" s="177">
        <v>32</v>
      </c>
      <c r="P24" s="178" t="s">
        <v>120</v>
      </c>
    </row>
    <row r="25" spans="1:16" s="14" customFormat="1" ht="13.5" customHeight="1">
      <c r="A25" s="160" t="s">
        <v>146</v>
      </c>
      <c r="B25" s="160" t="s">
        <v>115</v>
      </c>
      <c r="C25" s="160" t="s">
        <v>116</v>
      </c>
      <c r="D25" s="161" t="s">
        <v>147</v>
      </c>
      <c r="E25" s="162" t="s">
        <v>148</v>
      </c>
      <c r="F25" s="160" t="s">
        <v>149</v>
      </c>
      <c r="G25" s="163">
        <v>9.663</v>
      </c>
      <c r="H25" s="164">
        <v>0</v>
      </c>
      <c r="I25" s="165">
        <f>ROUND(G25*H25,2)</f>
        <v>0</v>
      </c>
      <c r="J25" s="166">
        <v>0</v>
      </c>
      <c r="K25" s="163">
        <f>G25*J25</f>
        <v>0</v>
      </c>
      <c r="L25" s="166">
        <v>0</v>
      </c>
      <c r="M25" s="163">
        <f>G25*L25</f>
        <v>0</v>
      </c>
      <c r="N25" s="167">
        <v>20</v>
      </c>
      <c r="O25" s="168">
        <v>16</v>
      </c>
      <c r="P25" s="14" t="s">
        <v>120</v>
      </c>
    </row>
    <row r="26" spans="2:16" s="133" customFormat="1" ht="12.75" customHeight="1">
      <c r="B26" s="138" t="s">
        <v>67</v>
      </c>
      <c r="D26" s="139" t="s">
        <v>116</v>
      </c>
      <c r="E26" s="139" t="s">
        <v>150</v>
      </c>
      <c r="I26" s="140">
        <f>SUM(I27:I29)</f>
        <v>0</v>
      </c>
      <c r="K26" s="141">
        <f>SUM(K27:K29)</f>
        <v>0</v>
      </c>
      <c r="M26" s="141">
        <f>SUM(M27:M29)</f>
        <v>0</v>
      </c>
      <c r="P26" s="139" t="s">
        <v>114</v>
      </c>
    </row>
    <row r="27" spans="1:16" s="14" customFormat="1" ht="24" customHeight="1">
      <c r="A27" s="160" t="s">
        <v>151</v>
      </c>
      <c r="B27" s="160" t="s">
        <v>115</v>
      </c>
      <c r="C27" s="160" t="s">
        <v>116</v>
      </c>
      <c r="D27" s="161" t="s">
        <v>152</v>
      </c>
      <c r="E27" s="162" t="s">
        <v>153</v>
      </c>
      <c r="F27" s="160" t="s">
        <v>142</v>
      </c>
      <c r="G27" s="163">
        <v>23.64</v>
      </c>
      <c r="H27" s="164">
        <v>0</v>
      </c>
      <c r="I27" s="165">
        <f>ROUND(G27*H27,2)</f>
        <v>0</v>
      </c>
      <c r="J27" s="166">
        <v>0</v>
      </c>
      <c r="K27" s="163">
        <f>G27*J27</f>
        <v>0</v>
      </c>
      <c r="L27" s="166">
        <v>0</v>
      </c>
      <c r="M27" s="163">
        <f>G27*L27</f>
        <v>0</v>
      </c>
      <c r="N27" s="167">
        <v>20</v>
      </c>
      <c r="O27" s="168">
        <v>16</v>
      </c>
      <c r="P27" s="14" t="s">
        <v>120</v>
      </c>
    </row>
    <row r="28" spans="1:16" s="14" customFormat="1" ht="24" customHeight="1">
      <c r="A28" s="169" t="s">
        <v>154</v>
      </c>
      <c r="B28" s="169" t="s">
        <v>121</v>
      </c>
      <c r="C28" s="169" t="s">
        <v>122</v>
      </c>
      <c r="D28" s="170" t="s">
        <v>155</v>
      </c>
      <c r="E28" s="171" t="s">
        <v>156</v>
      </c>
      <c r="F28" s="169" t="s">
        <v>142</v>
      </c>
      <c r="G28" s="172">
        <v>24.586</v>
      </c>
      <c r="H28" s="173">
        <v>0</v>
      </c>
      <c r="I28" s="174">
        <f>ROUND(G28*H28,2)</f>
        <v>0</v>
      </c>
      <c r="J28" s="175">
        <v>0</v>
      </c>
      <c r="K28" s="172">
        <f>G28*J28</f>
        <v>0</v>
      </c>
      <c r="L28" s="175">
        <v>0</v>
      </c>
      <c r="M28" s="172">
        <f>G28*L28</f>
        <v>0</v>
      </c>
      <c r="N28" s="176">
        <v>20</v>
      </c>
      <c r="O28" s="177">
        <v>32</v>
      </c>
      <c r="P28" s="178" t="s">
        <v>120</v>
      </c>
    </row>
    <row r="29" spans="1:16" s="14" customFormat="1" ht="13.5" customHeight="1">
      <c r="A29" s="160" t="s">
        <v>157</v>
      </c>
      <c r="B29" s="160" t="s">
        <v>115</v>
      </c>
      <c r="C29" s="160" t="s">
        <v>116</v>
      </c>
      <c r="D29" s="161" t="s">
        <v>158</v>
      </c>
      <c r="E29" s="162" t="s">
        <v>159</v>
      </c>
      <c r="F29" s="160" t="s">
        <v>149</v>
      </c>
      <c r="G29" s="163">
        <v>2.647</v>
      </c>
      <c r="H29" s="164">
        <v>0</v>
      </c>
      <c r="I29" s="165">
        <f>ROUND(G29*H29,2)</f>
        <v>0</v>
      </c>
      <c r="J29" s="166">
        <v>0</v>
      </c>
      <c r="K29" s="163">
        <f>G29*J29</f>
        <v>0</v>
      </c>
      <c r="L29" s="166">
        <v>0</v>
      </c>
      <c r="M29" s="163">
        <f>G29*L29</f>
        <v>0</v>
      </c>
      <c r="N29" s="167">
        <v>20</v>
      </c>
      <c r="O29" s="168">
        <v>16</v>
      </c>
      <c r="P29" s="14" t="s">
        <v>120</v>
      </c>
    </row>
    <row r="30" spans="5:13" s="142" customFormat="1" ht="12.75" customHeight="1">
      <c r="E30" s="143" t="s">
        <v>93</v>
      </c>
      <c r="I30" s="144">
        <f>I14</f>
        <v>0</v>
      </c>
      <c r="K30" s="145">
        <f>K14</f>
        <v>0</v>
      </c>
      <c r="M30" s="145">
        <f>M14</f>
        <v>0</v>
      </c>
    </row>
  </sheetData>
  <sheetProtection/>
  <printOptions/>
  <pageMargins left="0.5905511975288391" right="0.5905511975288391" top="0.5905511975288391" bottom="0.5905511975288391" header="0" footer="0"/>
  <pageSetup fitToHeight="999"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5" sqref="I15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Smreková</cp:lastModifiedBy>
  <cp:lastPrinted>2018-03-26T11:27:42Z</cp:lastPrinted>
  <dcterms:modified xsi:type="dcterms:W3CDTF">2018-03-26T11:40:18Z</dcterms:modified>
  <cp:category/>
  <cp:version/>
  <cp:contentType/>
  <cp:contentStatus/>
</cp:coreProperties>
</file>